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9. Portfolio\Ready - DROPS\b. Recasts\MK\GCA\"/>
    </mc:Choice>
  </mc:AlternateContent>
  <xr:revisionPtr revIDLastSave="0" documentId="13_ncr:1_{5C5509DD-2D5C-4E67-BFB0-E39B6DD785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nancial Reca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Q18" i="1"/>
  <c r="M18" i="1"/>
  <c r="E18" i="1"/>
  <c r="P32" i="1"/>
  <c r="P34" i="1" s="1"/>
  <c r="Q30" i="1"/>
  <c r="O32" i="1"/>
  <c r="O34" i="1" s="1"/>
  <c r="N32" i="1"/>
  <c r="N34" i="1" s="1"/>
  <c r="L32" i="1"/>
  <c r="L34" i="1" s="1"/>
  <c r="M30" i="1"/>
  <c r="K32" i="1"/>
  <c r="K34" i="1" s="1"/>
  <c r="J32" i="1"/>
  <c r="J34" i="1" s="1"/>
  <c r="H32" i="1"/>
  <c r="H34" i="1" s="1"/>
  <c r="I30" i="1"/>
  <c r="G32" i="1"/>
  <c r="G34" i="1" s="1"/>
  <c r="F32" i="1"/>
  <c r="F34" i="1" s="1"/>
  <c r="D32" i="1"/>
  <c r="D34" i="1" s="1"/>
  <c r="E30" i="1"/>
  <c r="C32" i="1"/>
  <c r="C34" i="1" s="1"/>
  <c r="B32" i="1"/>
  <c r="B34" i="1" s="1"/>
  <c r="E17" i="1"/>
  <c r="E23" i="1"/>
  <c r="E22" i="1"/>
  <c r="E19" i="1"/>
  <c r="E20" i="1"/>
  <c r="E27" i="1"/>
  <c r="E28" i="1"/>
  <c r="E24" i="1"/>
  <c r="E25" i="1"/>
  <c r="E26" i="1"/>
  <c r="E29" i="1"/>
  <c r="E14" i="1"/>
  <c r="E11" i="1"/>
  <c r="I11" i="1"/>
  <c r="I12" i="1" s="1"/>
  <c r="Q28" i="1"/>
  <c r="Q17" i="1"/>
  <c r="Q23" i="1"/>
  <c r="Q22" i="1"/>
  <c r="Q19" i="1"/>
  <c r="Q20" i="1"/>
  <c r="Q27" i="1"/>
  <c r="Q24" i="1"/>
  <c r="Q25" i="1"/>
  <c r="Q26" i="1"/>
  <c r="Q29" i="1"/>
  <c r="M28" i="1"/>
  <c r="M17" i="1"/>
  <c r="M23" i="1"/>
  <c r="M22" i="1"/>
  <c r="M19" i="1"/>
  <c r="M20" i="1"/>
  <c r="M27" i="1"/>
  <c r="M24" i="1"/>
  <c r="M25" i="1"/>
  <c r="M26" i="1"/>
  <c r="M29" i="1"/>
  <c r="I29" i="1"/>
  <c r="I22" i="1"/>
  <c r="I17" i="1"/>
  <c r="I23" i="1"/>
  <c r="I19" i="1"/>
  <c r="I20" i="1"/>
  <c r="I27" i="1"/>
  <c r="I28" i="1"/>
  <c r="I24" i="1"/>
  <c r="I25" i="1"/>
  <c r="I26" i="1"/>
  <c r="Q14" i="1"/>
  <c r="Q11" i="1"/>
  <c r="M11" i="1"/>
  <c r="M14" i="1"/>
  <c r="I14" i="1"/>
  <c r="T24" i="1"/>
  <c r="T27" i="1"/>
  <c r="T25" i="1"/>
  <c r="T19" i="1"/>
  <c r="T14" i="1"/>
  <c r="T11" i="1"/>
  <c r="S32" i="1"/>
  <c r="S34" i="1" s="1"/>
  <c r="R32" i="1"/>
  <c r="R34" i="1" s="1"/>
  <c r="W24" i="1"/>
  <c r="W27" i="1"/>
  <c r="W25" i="1"/>
  <c r="W19" i="1"/>
  <c r="W14" i="1"/>
  <c r="W11" i="1"/>
  <c r="V32" i="1"/>
  <c r="V34" i="1" s="1"/>
  <c r="U32" i="1"/>
  <c r="U34" i="1" s="1"/>
  <c r="Z24" i="1"/>
  <c r="Z27" i="1"/>
  <c r="Z25" i="1"/>
  <c r="Z19" i="1"/>
  <c r="Z14" i="1"/>
  <c r="Z11" i="1"/>
  <c r="Y32" i="1"/>
  <c r="Y34" i="1" s="1"/>
  <c r="X32" i="1"/>
  <c r="X34" i="1" s="1"/>
  <c r="M32" i="1" l="1"/>
  <c r="M34" i="1" s="1"/>
  <c r="E32" i="1"/>
  <c r="I32" i="1"/>
  <c r="I34" i="1" s="1"/>
  <c r="Q32" i="1"/>
  <c r="Q34" i="1" s="1"/>
  <c r="T32" i="1"/>
  <c r="T34" i="1" s="1"/>
  <c r="Z32" i="1"/>
  <c r="Z34" i="1" s="1"/>
  <c r="W32" i="1"/>
  <c r="W34" i="1" s="1"/>
  <c r="E34" i="1"/>
</calcChain>
</file>

<file path=xl/sharedStrings.xml><?xml version="1.0" encoding="utf-8"?>
<sst xmlns="http://schemas.openxmlformats.org/spreadsheetml/2006/main" count="89" uniqueCount="46">
  <si>
    <t>TOTAL ADDBACKS:</t>
  </si>
  <si>
    <t>GROSS SALES</t>
  </si>
  <si>
    <t>Description of Financial Statement</t>
  </si>
  <si>
    <t>Interest</t>
  </si>
  <si>
    <t>Notes</t>
  </si>
  <si>
    <t>Net Income Shown on Financial Statement</t>
  </si>
  <si>
    <t>ADDBACKS:</t>
  </si>
  <si>
    <t>Seller's Cash Flow =
Total Addbacks +
 Net Income</t>
  </si>
  <si>
    <t>Amortization</t>
  </si>
  <si>
    <t>Auto Expense</t>
  </si>
  <si>
    <t>Cash Flow Analysis - GC Arch.</t>
  </si>
  <si>
    <t>Total</t>
  </si>
  <si>
    <t>Compensation to Owners</t>
  </si>
  <si>
    <t>Income Statement
Nov 2020-Oct 2021</t>
  </si>
  <si>
    <t>Income Statement
Nov 2019-Oct 2020</t>
  </si>
  <si>
    <t>Income Statement
Nov 2018-Oct 2019</t>
  </si>
  <si>
    <t>GC</t>
  </si>
  <si>
    <t>MVF</t>
  </si>
  <si>
    <t>Donations</t>
  </si>
  <si>
    <t>Personal Pension Plan - Owners</t>
  </si>
  <si>
    <t>Personal Pension Plan - Owners Wives</t>
  </si>
  <si>
    <t>MVF = 100% Personal; GC = 40% Personal</t>
  </si>
  <si>
    <t>Replacement/Retainage</t>
  </si>
  <si>
    <t>FISCAL YEAR END</t>
  </si>
  <si>
    <t>Income Statement
Nov 2023 - Sept 2024</t>
  </si>
  <si>
    <t>Interior</t>
  </si>
  <si>
    <t>Combined</t>
  </si>
  <si>
    <t>Financial Statements
Nov 2022-Oct 2023</t>
  </si>
  <si>
    <t>Financial Statements
Nov 2021-Oct 2022</t>
  </si>
  <si>
    <t>Owner Life Insurance</t>
  </si>
  <si>
    <t>$260k/year each base + bonus</t>
  </si>
  <si>
    <t>To replace/keep 3 owners @ $150K each</t>
  </si>
  <si>
    <t>2023 / 2024</t>
  </si>
  <si>
    <t>2022 / 2023</t>
  </si>
  <si>
    <t>GCA</t>
  </si>
  <si>
    <t>2021 / 2022</t>
  </si>
  <si>
    <t>Depreciation</t>
  </si>
  <si>
    <t>Meals &amp; Entertainment</t>
  </si>
  <si>
    <t>Personaal expenses for owners</t>
  </si>
  <si>
    <t>Annualized</t>
  </si>
  <si>
    <t>Accounting &amp; Legal</t>
  </si>
  <si>
    <t>CFA Detailed FYE 2022-FYE 2024
based on Financial Statements</t>
  </si>
  <si>
    <t>Wives' Salaries</t>
  </si>
  <si>
    <t>Financial Statements
Nov 2023 - Oct 2024</t>
  </si>
  <si>
    <t>Owner &amp; Wives Bonuses</t>
  </si>
  <si>
    <t>Paid to owners' wives - they do not work in the 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</si>
</sst>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_);\(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 tint="0.24997711111789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i/>
      <sz val="9"/>
      <name val="Arial"/>
      <family val="2"/>
    </font>
    <font>
      <i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20"/>
      <color rgb="FF55274E"/>
      <name val="Arial"/>
      <family val="2"/>
    </font>
    <font>
      <b/>
      <i/>
      <sz val="10"/>
      <color rgb="FF55274E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55274E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22"/>
      <color rgb="FF55274E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55274E"/>
        <bgColor indexed="64"/>
      </patternFill>
    </fill>
    <fill>
      <patternFill patternType="solid">
        <fgColor rgb="FFC3B6A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16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8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42" fontId="9" fillId="3" borderId="1" xfId="1" applyNumberFormat="1" applyFont="1" applyFill="1" applyBorder="1"/>
    <xf numFmtId="42" fontId="9" fillId="3" borderId="1" xfId="0" applyNumberFormat="1" applyFont="1" applyFill="1" applyBorder="1"/>
    <xf numFmtId="42" fontId="5" fillId="3" borderId="1" xfId="1" applyNumberFormat="1" applyFont="1" applyFill="1" applyBorder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5" fontId="17" fillId="3" borderId="1" xfId="0" applyNumberFormat="1" applyFont="1" applyFill="1" applyBorder="1" applyAlignment="1">
      <alignment horizontal="left" wrapText="1"/>
    </xf>
    <xf numFmtId="5" fontId="17" fillId="3" borderId="1" xfId="0" applyNumberFormat="1" applyFont="1" applyFill="1" applyBorder="1" applyAlignment="1">
      <alignment horizontal="left"/>
    </xf>
    <xf numFmtId="0" fontId="5" fillId="3" borderId="1" xfId="0" applyFont="1" applyFill="1" applyBorder="1" applyAlignment="1">
      <alignment horizontal="right" wrapText="1"/>
    </xf>
    <xf numFmtId="0" fontId="18" fillId="0" borderId="1" xfId="0" applyFont="1" applyBorder="1" applyAlignment="1">
      <alignment horizontal="right" wrapText="1"/>
    </xf>
    <xf numFmtId="0" fontId="19" fillId="3" borderId="1" xfId="0" applyFont="1" applyFill="1" applyBorder="1" applyAlignment="1">
      <alignment horizontal="right" wrapText="1"/>
    </xf>
    <xf numFmtId="0" fontId="16" fillId="3" borderId="1" xfId="0" applyFont="1" applyFill="1" applyBorder="1" applyAlignment="1">
      <alignment horizontal="right" wrapText="1"/>
    </xf>
    <xf numFmtId="0" fontId="12" fillId="3" borderId="1" xfId="0" applyFont="1" applyFill="1" applyBorder="1" applyAlignment="1">
      <alignment horizontal="right" wrapText="1"/>
    </xf>
    <xf numFmtId="42" fontId="7" fillId="3" borderId="1" xfId="1" applyNumberFormat="1" applyFont="1" applyFill="1" applyBorder="1"/>
    <xf numFmtId="0" fontId="19" fillId="0" borderId="1" xfId="0" applyFont="1" applyBorder="1" applyAlignment="1">
      <alignment horizontal="right" wrapText="1"/>
    </xf>
    <xf numFmtId="42" fontId="9" fillId="0" borderId="1" xfId="1" applyNumberFormat="1" applyFont="1" applyFill="1" applyBorder="1"/>
    <xf numFmtId="5" fontId="17" fillId="0" borderId="1" xfId="0" applyNumberFormat="1" applyFont="1" applyBorder="1" applyAlignment="1">
      <alignment horizontal="left" wrapText="1"/>
    </xf>
    <xf numFmtId="0" fontId="13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5" fontId="17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right" wrapText="1"/>
    </xf>
    <xf numFmtId="42" fontId="9" fillId="4" borderId="1" xfId="1" applyNumberFormat="1" applyFont="1" applyFill="1" applyBorder="1"/>
    <xf numFmtId="0" fontId="5" fillId="4" borderId="1" xfId="0" applyFont="1" applyFill="1" applyBorder="1" applyAlignment="1">
      <alignment horizontal="right" wrapText="1"/>
    </xf>
    <xf numFmtId="5" fontId="17" fillId="4" borderId="1" xfId="0" applyNumberFormat="1" applyFont="1" applyFill="1" applyBorder="1" applyAlignment="1">
      <alignment horizontal="left" wrapText="1"/>
    </xf>
    <xf numFmtId="164" fontId="5" fillId="5" borderId="1" xfId="0" applyNumberFormat="1" applyFont="1" applyFill="1" applyBorder="1" applyAlignment="1">
      <alignment horizontal="center" vertical="center" wrapText="1"/>
    </xf>
    <xf numFmtId="42" fontId="5" fillId="5" borderId="1" xfId="1" applyNumberFormat="1" applyFont="1" applyFill="1" applyBorder="1"/>
    <xf numFmtId="164" fontId="6" fillId="2" borderId="1" xfId="0" applyNumberFormat="1" applyFont="1" applyFill="1" applyBorder="1" applyAlignment="1">
      <alignment horizontal="right"/>
    </xf>
    <xf numFmtId="0" fontId="20" fillId="0" borderId="0" xfId="0" applyFont="1" applyAlignment="1">
      <alignment horizontal="center"/>
    </xf>
    <xf numFmtId="44" fontId="7" fillId="0" borderId="1" xfId="0" applyNumberFormat="1" applyFont="1" applyBorder="1" applyAlignment="1">
      <alignment horizontal="right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C3B6A2"/>
      <color rgb="FF63A537"/>
      <color rgb="FF55274E"/>
      <color rgb="FF4D5053"/>
      <color rgb="FFC39957"/>
      <color rgb="FFB8DF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1095375</xdr:colOff>
      <xdr:row>4</xdr:row>
      <xdr:rowOff>300556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36B789D-7C2A-D8D3-2DB5-A0EA79DBA3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053" b="27160"/>
        <a:stretch/>
      </xdr:blipFill>
      <xdr:spPr>
        <a:xfrm>
          <a:off x="0" y="0"/>
          <a:ext cx="2893219" cy="10149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AA61"/>
  <sheetViews>
    <sheetView showGridLines="0" tabSelected="1" view="pageLayout" topLeftCell="B1" zoomScale="80" zoomScaleNormal="110" zoomScalePageLayoutView="80" workbookViewId="0">
      <selection activeCell="AA19" sqref="AA19"/>
    </sheetView>
  </sheetViews>
  <sheetFormatPr defaultRowHeight="14.25" x14ac:dyDescent="0.2"/>
  <cols>
    <col min="1" max="1" width="25.140625" style="1" customWidth="1"/>
    <col min="2" max="5" width="18.28515625" style="1" customWidth="1"/>
    <col min="6" max="9" width="18.28515625" style="1" hidden="1" customWidth="1"/>
    <col min="10" max="17" width="18.28515625" style="1" customWidth="1"/>
    <col min="18" max="26" width="18.28515625" style="1" hidden="1" customWidth="1"/>
    <col min="27" max="27" width="44.85546875" style="1" customWidth="1"/>
    <col min="28" max="16384" width="9.140625" style="1"/>
  </cols>
  <sheetData>
    <row r="5" spans="1:27" ht="62.25" customHeight="1" x14ac:dyDescent="0.4">
      <c r="I5" s="39" t="s">
        <v>41</v>
      </c>
      <c r="J5" s="40"/>
      <c r="K5" s="40"/>
      <c r="L5" s="40"/>
      <c r="M5" s="40"/>
      <c r="N5" s="40"/>
      <c r="R5" s="10" t="s">
        <v>10</v>
      </c>
      <c r="Z5" s="10"/>
    </row>
    <row r="6" spans="1:27" ht="27.75" x14ac:dyDescent="0.4">
      <c r="E6" s="37"/>
      <c r="I6" s="37"/>
      <c r="J6" s="37"/>
      <c r="K6" s="37"/>
      <c r="L6" s="37"/>
      <c r="M6" s="37"/>
      <c r="N6" s="37"/>
      <c r="R6" s="10"/>
      <c r="Z6" s="10"/>
    </row>
    <row r="7" spans="1:27" ht="27.75" x14ac:dyDescent="0.4">
      <c r="E7" s="37"/>
      <c r="I7" s="37"/>
      <c r="J7" s="37"/>
      <c r="K7" s="37"/>
      <c r="L7" s="37"/>
      <c r="M7" s="37"/>
      <c r="N7" s="37"/>
      <c r="R7" s="10"/>
      <c r="Z7" s="10"/>
    </row>
    <row r="8" spans="1:27" ht="15" x14ac:dyDescent="0.25">
      <c r="B8" s="15" t="s">
        <v>25</v>
      </c>
      <c r="C8" s="15" t="s">
        <v>34</v>
      </c>
      <c r="D8" s="15" t="s">
        <v>17</v>
      </c>
      <c r="F8" s="15" t="s">
        <v>25</v>
      </c>
      <c r="G8" s="15" t="s">
        <v>34</v>
      </c>
      <c r="H8" s="15" t="s">
        <v>17</v>
      </c>
      <c r="J8" s="15" t="s">
        <v>25</v>
      </c>
      <c r="K8" s="15" t="s">
        <v>34</v>
      </c>
      <c r="L8" s="15" t="s">
        <v>17</v>
      </c>
      <c r="N8" s="15" t="s">
        <v>25</v>
      </c>
      <c r="O8" s="15" t="s">
        <v>34</v>
      </c>
      <c r="P8" s="15" t="s">
        <v>17</v>
      </c>
      <c r="R8" s="15" t="s">
        <v>16</v>
      </c>
      <c r="S8" s="15" t="s">
        <v>17</v>
      </c>
      <c r="U8" s="15" t="s">
        <v>16</v>
      </c>
      <c r="V8" s="15" t="s">
        <v>17</v>
      </c>
      <c r="X8" s="15" t="s">
        <v>16</v>
      </c>
      <c r="Y8" s="15" t="s">
        <v>17</v>
      </c>
      <c r="AA8" s="2"/>
    </row>
    <row r="9" spans="1:27" ht="52.5" customHeight="1" x14ac:dyDescent="0.25">
      <c r="A9" s="19" t="s">
        <v>2</v>
      </c>
      <c r="B9" s="3" t="s">
        <v>43</v>
      </c>
      <c r="C9" s="3" t="s">
        <v>43</v>
      </c>
      <c r="D9" s="3" t="s">
        <v>43</v>
      </c>
      <c r="E9" s="34" t="s">
        <v>26</v>
      </c>
      <c r="F9" s="3" t="s">
        <v>24</v>
      </c>
      <c r="G9" s="3" t="s">
        <v>24</v>
      </c>
      <c r="H9" s="3" t="s">
        <v>24</v>
      </c>
      <c r="I9" s="34" t="s">
        <v>26</v>
      </c>
      <c r="J9" s="3" t="s">
        <v>27</v>
      </c>
      <c r="K9" s="3" t="s">
        <v>27</v>
      </c>
      <c r="L9" s="3" t="s">
        <v>27</v>
      </c>
      <c r="M9" s="34" t="s">
        <v>26</v>
      </c>
      <c r="N9" s="3" t="s">
        <v>28</v>
      </c>
      <c r="O9" s="3" t="s">
        <v>28</v>
      </c>
      <c r="P9" s="3" t="s">
        <v>28</v>
      </c>
      <c r="Q9" s="34" t="s">
        <v>26</v>
      </c>
      <c r="R9" s="3" t="s">
        <v>13</v>
      </c>
      <c r="S9" s="3" t="s">
        <v>13</v>
      </c>
      <c r="T9" s="34" t="s">
        <v>11</v>
      </c>
      <c r="U9" s="3" t="s">
        <v>14</v>
      </c>
      <c r="V9" s="3" t="s">
        <v>14</v>
      </c>
      <c r="W9" s="34" t="s">
        <v>11</v>
      </c>
      <c r="X9" s="3" t="s">
        <v>15</v>
      </c>
      <c r="Y9" s="3" t="s">
        <v>15</v>
      </c>
      <c r="Z9" s="34" t="s">
        <v>11</v>
      </c>
      <c r="AA9" s="4" t="s">
        <v>4</v>
      </c>
    </row>
    <row r="10" spans="1:27" x14ac:dyDescent="0.2">
      <c r="A10" s="36" t="s">
        <v>23</v>
      </c>
      <c r="B10" s="9" t="s">
        <v>32</v>
      </c>
      <c r="C10" s="9" t="s">
        <v>32</v>
      </c>
      <c r="D10" s="9" t="s">
        <v>32</v>
      </c>
      <c r="E10" s="9" t="s">
        <v>32</v>
      </c>
      <c r="F10" s="9" t="s">
        <v>32</v>
      </c>
      <c r="G10" s="9" t="s">
        <v>32</v>
      </c>
      <c r="H10" s="9" t="s">
        <v>32</v>
      </c>
      <c r="I10" s="9" t="s">
        <v>32</v>
      </c>
      <c r="J10" s="9" t="s">
        <v>33</v>
      </c>
      <c r="K10" s="9" t="s">
        <v>33</v>
      </c>
      <c r="L10" s="9" t="s">
        <v>33</v>
      </c>
      <c r="M10" s="9" t="s">
        <v>33</v>
      </c>
      <c r="N10" s="9" t="s">
        <v>35</v>
      </c>
      <c r="O10" s="9" t="s">
        <v>35</v>
      </c>
      <c r="P10" s="9" t="s">
        <v>35</v>
      </c>
      <c r="Q10" s="9" t="s">
        <v>35</v>
      </c>
      <c r="R10" s="9">
        <v>2020</v>
      </c>
      <c r="S10" s="9">
        <v>2020</v>
      </c>
      <c r="T10" s="9">
        <v>2020</v>
      </c>
      <c r="U10" s="9">
        <v>2019</v>
      </c>
      <c r="V10" s="9">
        <v>2019</v>
      </c>
      <c r="W10" s="9">
        <v>2019</v>
      </c>
      <c r="X10" s="9">
        <v>2018</v>
      </c>
      <c r="Y10" s="9">
        <v>2018</v>
      </c>
      <c r="Z10" s="9">
        <v>2018</v>
      </c>
      <c r="AA10" s="9"/>
    </row>
    <row r="11" spans="1:27" ht="15.75" x14ac:dyDescent="0.25">
      <c r="A11" s="20" t="s">
        <v>1</v>
      </c>
      <c r="B11" s="11">
        <v>565778</v>
      </c>
      <c r="C11" s="11">
        <v>25969499</v>
      </c>
      <c r="D11" s="11">
        <v>8907482</v>
      </c>
      <c r="E11" s="11">
        <f>SUM(B11:C11)</f>
        <v>26535277</v>
      </c>
      <c r="F11" s="11">
        <v>1101813</v>
      </c>
      <c r="G11" s="11">
        <v>23726307</v>
      </c>
      <c r="H11" s="11">
        <v>8283908</v>
      </c>
      <c r="I11" s="11">
        <f>SUM(F11:G11)</f>
        <v>24828120</v>
      </c>
      <c r="J11" s="11">
        <v>648748</v>
      </c>
      <c r="K11" s="11">
        <v>28439551</v>
      </c>
      <c r="L11" s="11">
        <v>7657944</v>
      </c>
      <c r="M11" s="11">
        <f>SUM(J11:K11)</f>
        <v>29088299</v>
      </c>
      <c r="N11" s="11">
        <v>808082</v>
      </c>
      <c r="O11" s="11">
        <v>26883776</v>
      </c>
      <c r="P11" s="11">
        <v>7062530</v>
      </c>
      <c r="Q11" s="11">
        <f>SUM(O11:O11)</f>
        <v>26883776</v>
      </c>
      <c r="R11" s="11">
        <v>20253972</v>
      </c>
      <c r="S11" s="11">
        <v>7905585</v>
      </c>
      <c r="T11" s="11">
        <f>SUM(R11:S11)</f>
        <v>28159557</v>
      </c>
      <c r="U11" s="11">
        <v>14856127</v>
      </c>
      <c r="V11" s="11">
        <v>8461325</v>
      </c>
      <c r="W11" s="11">
        <f>SUM(U11:V11)</f>
        <v>23317452</v>
      </c>
      <c r="X11" s="11">
        <v>18252300</v>
      </c>
      <c r="Y11" s="11">
        <v>7339452</v>
      </c>
      <c r="Z11" s="11">
        <f>SUM(X11:Y11)</f>
        <v>25591752</v>
      </c>
      <c r="AA11" s="16"/>
    </row>
    <row r="12" spans="1:27" s="5" customFormat="1" ht="12.75" x14ac:dyDescent="0.2">
      <c r="A12" s="27" t="s">
        <v>39</v>
      </c>
      <c r="B12" s="30"/>
      <c r="C12" s="30"/>
      <c r="D12" s="30"/>
      <c r="E12" s="38"/>
      <c r="F12" s="30"/>
      <c r="G12" s="30"/>
      <c r="H12" s="30"/>
      <c r="I12" s="38">
        <f>SUM(I11/11)*12</f>
        <v>27085221.81818182</v>
      </c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26"/>
    </row>
    <row r="13" spans="1:27" x14ac:dyDescent="0.2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16"/>
    </row>
    <row r="14" spans="1:27" ht="25.5" x14ac:dyDescent="0.2">
      <c r="A14" s="28" t="s">
        <v>5</v>
      </c>
      <c r="B14" s="25">
        <v>-117550</v>
      </c>
      <c r="C14" s="25">
        <v>7703405</v>
      </c>
      <c r="D14" s="25">
        <v>495305</v>
      </c>
      <c r="E14" s="25">
        <f>SUM(B14:D14)</f>
        <v>8081160</v>
      </c>
      <c r="F14" s="25">
        <v>175544</v>
      </c>
      <c r="G14" s="25">
        <v>6264273</v>
      </c>
      <c r="H14" s="25">
        <v>923979</v>
      </c>
      <c r="I14" s="25">
        <f>SUM(F14:H14)</f>
        <v>7363796</v>
      </c>
      <c r="J14" s="25">
        <v>374747</v>
      </c>
      <c r="K14" s="25">
        <v>14086957</v>
      </c>
      <c r="L14" s="25">
        <v>510183</v>
      </c>
      <c r="M14" s="25">
        <f>SUM(J14:L14)</f>
        <v>14971887</v>
      </c>
      <c r="N14" s="25">
        <v>570542</v>
      </c>
      <c r="O14" s="25">
        <v>12798911</v>
      </c>
      <c r="P14" s="25">
        <v>811583</v>
      </c>
      <c r="Q14" s="25">
        <f>SUM(N14:P14)</f>
        <v>14181036</v>
      </c>
      <c r="R14" s="25">
        <v>7502908</v>
      </c>
      <c r="S14" s="25">
        <v>1415645</v>
      </c>
      <c r="T14" s="25">
        <f>SUM(R14:S14)</f>
        <v>8918553</v>
      </c>
      <c r="U14" s="25">
        <v>1449534</v>
      </c>
      <c r="V14" s="25">
        <v>1733768</v>
      </c>
      <c r="W14" s="25">
        <f>SUM(U14:V14)</f>
        <v>3183302</v>
      </c>
      <c r="X14" s="25">
        <v>3342536</v>
      </c>
      <c r="Y14" s="25">
        <v>213629</v>
      </c>
      <c r="Z14" s="25">
        <f>SUM(X14:Y14)</f>
        <v>3556165</v>
      </c>
      <c r="AA14" s="26"/>
    </row>
    <row r="15" spans="1:27" x14ac:dyDescent="0.2">
      <c r="A15" s="28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6"/>
    </row>
    <row r="16" spans="1:27" ht="15.75" x14ac:dyDescent="0.25">
      <c r="A16" s="24" t="s">
        <v>6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6"/>
    </row>
    <row r="17" spans="1:27" s="6" customFormat="1" ht="12.75" x14ac:dyDescent="0.2">
      <c r="A17" s="18" t="s">
        <v>12</v>
      </c>
      <c r="B17" s="11">
        <v>0</v>
      </c>
      <c r="C17" s="11">
        <v>4341850</v>
      </c>
      <c r="D17" s="11">
        <v>0</v>
      </c>
      <c r="E17" s="11">
        <f t="shared" ref="E17:E30" si="0">SUM(B17:D17)</f>
        <v>4341850</v>
      </c>
      <c r="F17" s="11">
        <v>0</v>
      </c>
      <c r="G17" s="11">
        <v>4266250</v>
      </c>
      <c r="H17" s="11">
        <v>0</v>
      </c>
      <c r="I17" s="11">
        <f t="shared" ref="I17:I30" si="1">SUM(F17:H17)</f>
        <v>4266250</v>
      </c>
      <c r="J17" s="11">
        <v>0</v>
      </c>
      <c r="K17" s="11">
        <v>1200000</v>
      </c>
      <c r="L17" s="11"/>
      <c r="M17" s="11">
        <f t="shared" ref="M17:M30" si="2">SUM(J17:L17)</f>
        <v>1200000</v>
      </c>
      <c r="N17" s="11">
        <v>0</v>
      </c>
      <c r="O17" s="11">
        <v>1650000</v>
      </c>
      <c r="P17" s="11"/>
      <c r="Q17" s="11">
        <f t="shared" ref="Q17:Q30" si="3">SUM(N17:P17)</f>
        <v>1650000</v>
      </c>
      <c r="R17" s="11"/>
      <c r="S17" s="11"/>
      <c r="T17" s="11"/>
      <c r="U17" s="11"/>
      <c r="V17" s="11"/>
      <c r="W17" s="11"/>
      <c r="X17" s="11"/>
      <c r="Y17" s="11"/>
      <c r="Z17" s="11"/>
      <c r="AA17" s="16" t="s">
        <v>30</v>
      </c>
    </row>
    <row r="18" spans="1:27" s="6" customFormat="1" ht="12.75" x14ac:dyDescent="0.2">
      <c r="A18" s="32" t="s">
        <v>42</v>
      </c>
      <c r="B18" s="31">
        <v>0</v>
      </c>
      <c r="C18" s="31">
        <v>0</v>
      </c>
      <c r="D18" s="31">
        <v>1170560</v>
      </c>
      <c r="E18" s="31">
        <f t="shared" si="0"/>
        <v>1170560</v>
      </c>
      <c r="F18" s="31"/>
      <c r="G18" s="31"/>
      <c r="H18" s="31"/>
      <c r="I18" s="31"/>
      <c r="J18" s="31">
        <v>0</v>
      </c>
      <c r="K18" s="31">
        <v>0</v>
      </c>
      <c r="L18" s="31">
        <v>616590</v>
      </c>
      <c r="M18" s="31">
        <f t="shared" si="2"/>
        <v>616590</v>
      </c>
      <c r="N18" s="31">
        <v>0</v>
      </c>
      <c r="O18" s="31">
        <v>0</v>
      </c>
      <c r="P18" s="31">
        <v>345000</v>
      </c>
      <c r="Q18" s="31">
        <f t="shared" si="3"/>
        <v>345000</v>
      </c>
      <c r="R18" s="11"/>
      <c r="S18" s="11"/>
      <c r="T18" s="11"/>
      <c r="U18" s="11"/>
      <c r="V18" s="11"/>
      <c r="W18" s="11"/>
      <c r="X18" s="11"/>
      <c r="Y18" s="11"/>
      <c r="Z18" s="11"/>
      <c r="AA18" s="33" t="s">
        <v>45</v>
      </c>
    </row>
    <row r="19" spans="1:27" s="6" customFormat="1" ht="25.5" x14ac:dyDescent="0.2">
      <c r="A19" s="18" t="s">
        <v>19</v>
      </c>
      <c r="B19" s="11">
        <v>0</v>
      </c>
      <c r="C19" s="11">
        <v>320769</v>
      </c>
      <c r="D19" s="11">
        <v>0</v>
      </c>
      <c r="E19" s="11">
        <f>SUM(B19:D19)</f>
        <v>320769</v>
      </c>
      <c r="F19" s="11">
        <v>0</v>
      </c>
      <c r="G19" s="11">
        <v>315412</v>
      </c>
      <c r="H19" s="11">
        <v>0</v>
      </c>
      <c r="I19" s="11">
        <f>SUM(F19:H19)</f>
        <v>315412</v>
      </c>
      <c r="J19" s="11">
        <v>0</v>
      </c>
      <c r="K19" s="11">
        <v>75000</v>
      </c>
      <c r="L19" s="11"/>
      <c r="M19" s="11">
        <f>SUM(J19:L19)</f>
        <v>75000</v>
      </c>
      <c r="N19" s="11">
        <v>0</v>
      </c>
      <c r="O19" s="11">
        <v>87000</v>
      </c>
      <c r="P19" s="11"/>
      <c r="Q19" s="11">
        <f>SUM(N19:P19)</f>
        <v>87000</v>
      </c>
      <c r="R19" s="11"/>
      <c r="S19" s="11"/>
      <c r="T19" s="11">
        <f>SUM(R19:S19)</f>
        <v>0</v>
      </c>
      <c r="U19" s="11"/>
      <c r="V19" s="11"/>
      <c r="W19" s="11">
        <f>SUM(U19:V19)</f>
        <v>0</v>
      </c>
      <c r="X19" s="11"/>
      <c r="Y19" s="11"/>
      <c r="Z19" s="11">
        <f>SUM(X19:Y19)</f>
        <v>0</v>
      </c>
      <c r="AA19" s="16"/>
    </row>
    <row r="20" spans="1:27" s="6" customFormat="1" ht="25.5" x14ac:dyDescent="0.2">
      <c r="A20" s="32" t="s">
        <v>20</v>
      </c>
      <c r="B20" s="31">
        <v>0</v>
      </c>
      <c r="C20" s="31">
        <v>0</v>
      </c>
      <c r="D20" s="31">
        <v>303850</v>
      </c>
      <c r="E20" s="31">
        <f>SUM(B20:D20)</f>
        <v>303850</v>
      </c>
      <c r="F20" s="31">
        <v>0</v>
      </c>
      <c r="G20" s="31">
        <v>0</v>
      </c>
      <c r="H20" s="31">
        <v>296691</v>
      </c>
      <c r="I20" s="31">
        <f>SUM(F20:H20)</f>
        <v>296691</v>
      </c>
      <c r="J20" s="31">
        <v>0</v>
      </c>
      <c r="K20" s="31"/>
      <c r="L20" s="31">
        <v>99000</v>
      </c>
      <c r="M20" s="31">
        <f>SUM(J20:L20)</f>
        <v>99000</v>
      </c>
      <c r="N20" s="31">
        <v>0</v>
      </c>
      <c r="O20" s="31"/>
      <c r="P20" s="31">
        <v>105000</v>
      </c>
      <c r="Q20" s="31">
        <f>SUM(N20:P20)</f>
        <v>105000</v>
      </c>
      <c r="R20" s="31"/>
      <c r="S20" s="31"/>
      <c r="T20" s="31"/>
      <c r="U20" s="31"/>
      <c r="V20" s="31"/>
      <c r="W20" s="31"/>
      <c r="X20" s="31"/>
      <c r="Y20" s="31"/>
      <c r="Z20" s="31"/>
      <c r="AA20" s="33"/>
    </row>
    <row r="21" spans="1:27" s="6" customFormat="1" ht="12.75" x14ac:dyDescent="0.2">
      <c r="A21" s="18" t="s">
        <v>44</v>
      </c>
      <c r="B21" s="11">
        <v>237000</v>
      </c>
      <c r="C21" s="11">
        <v>0</v>
      </c>
      <c r="D21" s="11">
        <v>0</v>
      </c>
      <c r="E21" s="11">
        <f t="shared" si="0"/>
        <v>237000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6"/>
    </row>
    <row r="22" spans="1:27" s="6" customFormat="1" ht="12.75" x14ac:dyDescent="0.2">
      <c r="A22" s="32" t="s">
        <v>29</v>
      </c>
      <c r="B22" s="31">
        <v>0</v>
      </c>
      <c r="C22" s="31">
        <v>173283</v>
      </c>
      <c r="D22" s="31">
        <v>0</v>
      </c>
      <c r="E22" s="31">
        <f>SUM(B22:D22)</f>
        <v>173283</v>
      </c>
      <c r="F22" s="31">
        <v>0</v>
      </c>
      <c r="G22" s="31">
        <v>997485</v>
      </c>
      <c r="H22" s="31">
        <v>0</v>
      </c>
      <c r="I22" s="31">
        <f>SUM(F22:H22)</f>
        <v>997485</v>
      </c>
      <c r="J22" s="31">
        <v>0</v>
      </c>
      <c r="K22" s="31">
        <v>2355</v>
      </c>
      <c r="L22" s="31"/>
      <c r="M22" s="31">
        <f>SUM(J22:L22)</f>
        <v>2355</v>
      </c>
      <c r="N22" s="31">
        <v>0</v>
      </c>
      <c r="O22" s="31">
        <v>1950</v>
      </c>
      <c r="P22" s="31"/>
      <c r="Q22" s="31">
        <f>SUM(N22:P22)</f>
        <v>1950</v>
      </c>
      <c r="R22" s="31"/>
      <c r="S22" s="31"/>
      <c r="T22" s="31"/>
      <c r="U22" s="31"/>
      <c r="V22" s="31"/>
      <c r="W22" s="31"/>
      <c r="X22" s="31"/>
      <c r="Y22" s="31"/>
      <c r="Z22" s="31"/>
      <c r="AA22" s="33"/>
    </row>
    <row r="23" spans="1:27" s="6" customFormat="1" ht="12.75" x14ac:dyDescent="0.2">
      <c r="A23" s="18" t="s">
        <v>22</v>
      </c>
      <c r="B23" s="11">
        <v>0</v>
      </c>
      <c r="C23" s="11">
        <v>-450000</v>
      </c>
      <c r="D23" s="11">
        <v>0</v>
      </c>
      <c r="E23" s="11">
        <f t="shared" si="0"/>
        <v>-450000</v>
      </c>
      <c r="F23" s="11">
        <v>0</v>
      </c>
      <c r="G23" s="11">
        <v>-412500</v>
      </c>
      <c r="H23" s="11">
        <v>0</v>
      </c>
      <c r="I23" s="11">
        <f t="shared" si="1"/>
        <v>-412500</v>
      </c>
      <c r="J23" s="11">
        <v>0</v>
      </c>
      <c r="K23" s="11">
        <v>-450000</v>
      </c>
      <c r="L23" s="11"/>
      <c r="M23" s="11">
        <f t="shared" si="2"/>
        <v>-450000</v>
      </c>
      <c r="N23" s="11">
        <v>0</v>
      </c>
      <c r="O23" s="11">
        <v>-450000</v>
      </c>
      <c r="P23" s="11"/>
      <c r="Q23" s="11">
        <f t="shared" si="3"/>
        <v>-450000</v>
      </c>
      <c r="R23" s="11"/>
      <c r="S23" s="11"/>
      <c r="T23" s="11"/>
      <c r="U23" s="11"/>
      <c r="V23" s="11"/>
      <c r="W23" s="11"/>
      <c r="X23" s="11"/>
      <c r="Y23" s="11"/>
      <c r="Z23" s="11"/>
      <c r="AA23" s="16" t="s">
        <v>31</v>
      </c>
    </row>
    <row r="24" spans="1:27" s="6" customFormat="1" ht="12.75" x14ac:dyDescent="0.2">
      <c r="A24" s="32" t="s">
        <v>8</v>
      </c>
      <c r="B24" s="31">
        <v>21160</v>
      </c>
      <c r="C24" s="31">
        <v>164125</v>
      </c>
      <c r="D24" s="31">
        <v>224769</v>
      </c>
      <c r="E24" s="31">
        <f>SUM(B24:D24)</f>
        <v>410054</v>
      </c>
      <c r="F24" s="31">
        <v>0</v>
      </c>
      <c r="G24" s="31">
        <v>0</v>
      </c>
      <c r="H24" s="31">
        <v>0</v>
      </c>
      <c r="I24" s="31">
        <f>SUM(F24:H24)</f>
        <v>0</v>
      </c>
      <c r="J24" s="31">
        <v>21257</v>
      </c>
      <c r="K24" s="31">
        <v>137140</v>
      </c>
      <c r="L24" s="31">
        <v>199949</v>
      </c>
      <c r="M24" s="31">
        <f>SUM(J24:L24)</f>
        <v>358346</v>
      </c>
      <c r="N24" s="31">
        <v>14379</v>
      </c>
      <c r="O24" s="31">
        <v>123759</v>
      </c>
      <c r="P24" s="31">
        <v>172432</v>
      </c>
      <c r="Q24" s="31">
        <f>SUM(N24:P24)</f>
        <v>310570</v>
      </c>
      <c r="R24" s="31">
        <v>128720</v>
      </c>
      <c r="S24" s="31">
        <v>91682</v>
      </c>
      <c r="T24" s="31">
        <f>SUM(R24:S24)</f>
        <v>220402</v>
      </c>
      <c r="U24" s="31">
        <v>97774</v>
      </c>
      <c r="V24" s="31">
        <v>30637</v>
      </c>
      <c r="W24" s="31">
        <f>SUM(U24:V24)</f>
        <v>128411</v>
      </c>
      <c r="X24" s="31">
        <v>85011</v>
      </c>
      <c r="Y24" s="31">
        <v>54170</v>
      </c>
      <c r="Z24" s="31">
        <f>SUM(X24:Y24)</f>
        <v>139181</v>
      </c>
      <c r="AA24" s="33"/>
    </row>
    <row r="25" spans="1:27" s="6" customFormat="1" ht="12.75" x14ac:dyDescent="0.2">
      <c r="A25" s="18" t="s">
        <v>3</v>
      </c>
      <c r="B25" s="11">
        <v>0</v>
      </c>
      <c r="C25" s="11">
        <v>0</v>
      </c>
      <c r="D25" s="11">
        <v>0</v>
      </c>
      <c r="E25" s="11">
        <f>SUM(B25:D25)</f>
        <v>0</v>
      </c>
      <c r="F25" s="11">
        <v>387</v>
      </c>
      <c r="G25" s="11">
        <v>2400</v>
      </c>
      <c r="H25" s="11">
        <v>1378</v>
      </c>
      <c r="I25" s="11">
        <f>SUM(F25:H25)</f>
        <v>4165</v>
      </c>
      <c r="J25" s="11">
        <v>0</v>
      </c>
      <c r="K25" s="11"/>
      <c r="L25" s="11"/>
      <c r="M25" s="11">
        <f>SUM(J25:L25)</f>
        <v>0</v>
      </c>
      <c r="N25" s="11">
        <v>0</v>
      </c>
      <c r="O25" s="11"/>
      <c r="P25" s="11"/>
      <c r="Q25" s="11">
        <f>SUM(N25:P25)</f>
        <v>0</v>
      </c>
      <c r="R25" s="11"/>
      <c r="S25" s="11"/>
      <c r="T25" s="11">
        <f>SUM(R25:S25)</f>
        <v>0</v>
      </c>
      <c r="U25" s="11"/>
      <c r="V25" s="11"/>
      <c r="W25" s="11">
        <f>SUM(U25:V25)</f>
        <v>0</v>
      </c>
      <c r="X25" s="11"/>
      <c r="Y25" s="11"/>
      <c r="Z25" s="11">
        <f>SUM(X25:Y25)</f>
        <v>0</v>
      </c>
      <c r="AA25" s="16"/>
    </row>
    <row r="26" spans="1:27" s="6" customFormat="1" ht="12.75" x14ac:dyDescent="0.2">
      <c r="A26" s="32" t="s">
        <v>36</v>
      </c>
      <c r="B26" s="31">
        <v>0</v>
      </c>
      <c r="C26" s="31">
        <v>0</v>
      </c>
      <c r="D26" s="31">
        <v>0</v>
      </c>
      <c r="E26" s="31">
        <f>SUM(B26:D26)</f>
        <v>0</v>
      </c>
      <c r="F26" s="31">
        <v>0</v>
      </c>
      <c r="G26" s="31">
        <v>0</v>
      </c>
      <c r="H26" s="31">
        <v>0</v>
      </c>
      <c r="I26" s="31">
        <f>SUM(F26:H26)</f>
        <v>0</v>
      </c>
      <c r="J26" s="31"/>
      <c r="K26" s="31"/>
      <c r="L26" s="31"/>
      <c r="M26" s="31">
        <f>SUM(J26:L26)</f>
        <v>0</v>
      </c>
      <c r="N26" s="31"/>
      <c r="O26" s="31"/>
      <c r="P26" s="31"/>
      <c r="Q26" s="31">
        <f>SUM(N26:P26)</f>
        <v>0</v>
      </c>
      <c r="R26" s="31"/>
      <c r="S26" s="31"/>
      <c r="T26" s="31">
        <v>-450000</v>
      </c>
      <c r="U26" s="31"/>
      <c r="V26" s="31"/>
      <c r="W26" s="31">
        <v>-450000</v>
      </c>
      <c r="X26" s="31"/>
      <c r="Y26" s="31"/>
      <c r="Z26" s="31">
        <v>-450000</v>
      </c>
      <c r="AA26" s="33"/>
    </row>
    <row r="27" spans="1:27" s="6" customFormat="1" ht="12.75" x14ac:dyDescent="0.2">
      <c r="A27" s="18" t="s">
        <v>9</v>
      </c>
      <c r="B27" s="11">
        <v>2408</v>
      </c>
      <c r="C27" s="11">
        <v>53254</v>
      </c>
      <c r="D27" s="11">
        <v>3291</v>
      </c>
      <c r="E27" s="11">
        <f t="shared" si="0"/>
        <v>58953</v>
      </c>
      <c r="F27" s="11">
        <v>0</v>
      </c>
      <c r="G27" s="11">
        <v>53350</v>
      </c>
      <c r="H27" s="11">
        <v>2568</v>
      </c>
      <c r="I27" s="11">
        <f t="shared" si="1"/>
        <v>55918</v>
      </c>
      <c r="J27" s="11">
        <v>7049</v>
      </c>
      <c r="K27" s="11"/>
      <c r="L27" s="11">
        <v>6193</v>
      </c>
      <c r="M27" s="11">
        <f t="shared" si="2"/>
        <v>13242</v>
      </c>
      <c r="N27" s="11">
        <v>3664</v>
      </c>
      <c r="O27" s="11"/>
      <c r="P27" s="11">
        <v>47436</v>
      </c>
      <c r="Q27" s="11">
        <f t="shared" si="3"/>
        <v>51100</v>
      </c>
      <c r="R27" s="11"/>
      <c r="S27" s="11">
        <v>50500</v>
      </c>
      <c r="T27" s="11">
        <f>SUM(R27:S27)</f>
        <v>50500</v>
      </c>
      <c r="U27" s="11"/>
      <c r="V27" s="11">
        <v>54647</v>
      </c>
      <c r="W27" s="11">
        <f>SUM(U27:V27)</f>
        <v>54647</v>
      </c>
      <c r="X27" s="11"/>
      <c r="Y27" s="11">
        <v>75397</v>
      </c>
      <c r="Z27" s="11">
        <f>SUM(X27:Y27)</f>
        <v>75397</v>
      </c>
      <c r="AA27" s="16" t="s">
        <v>21</v>
      </c>
    </row>
    <row r="28" spans="1:27" s="6" customFormat="1" ht="12.75" x14ac:dyDescent="0.2">
      <c r="A28" s="32" t="s">
        <v>18</v>
      </c>
      <c r="B28" s="31">
        <v>0</v>
      </c>
      <c r="C28" s="31">
        <v>0</v>
      </c>
      <c r="D28" s="31">
        <v>0</v>
      </c>
      <c r="E28" s="31">
        <f t="shared" si="0"/>
        <v>0</v>
      </c>
      <c r="F28" s="31">
        <v>0</v>
      </c>
      <c r="G28" s="31">
        <v>10230</v>
      </c>
      <c r="H28" s="31"/>
      <c r="I28" s="31">
        <f t="shared" si="1"/>
        <v>10230</v>
      </c>
      <c r="J28" s="31">
        <v>0</v>
      </c>
      <c r="K28" s="31">
        <v>30124</v>
      </c>
      <c r="L28" s="31">
        <v>0</v>
      </c>
      <c r="M28" s="31">
        <f t="shared" si="2"/>
        <v>30124</v>
      </c>
      <c r="N28" s="31">
        <v>0</v>
      </c>
      <c r="O28" s="31">
        <v>37450</v>
      </c>
      <c r="P28" s="31">
        <v>0</v>
      </c>
      <c r="Q28" s="31">
        <f t="shared" si="3"/>
        <v>37450</v>
      </c>
      <c r="R28" s="31"/>
      <c r="S28" s="31"/>
      <c r="T28" s="31">
        <v>125000</v>
      </c>
      <c r="U28" s="31"/>
      <c r="V28" s="31"/>
      <c r="W28" s="31">
        <v>125000</v>
      </c>
      <c r="X28" s="31"/>
      <c r="Y28" s="31"/>
      <c r="Z28" s="31">
        <v>125000</v>
      </c>
      <c r="AA28" s="33"/>
    </row>
    <row r="29" spans="1:27" s="6" customFormat="1" ht="12.75" x14ac:dyDescent="0.2">
      <c r="A29" s="18" t="s">
        <v>37</v>
      </c>
      <c r="B29" s="11">
        <v>0</v>
      </c>
      <c r="C29" s="11">
        <v>0</v>
      </c>
      <c r="D29" s="11">
        <v>0</v>
      </c>
      <c r="E29" s="11">
        <f t="shared" si="0"/>
        <v>0</v>
      </c>
      <c r="F29" s="11">
        <v>0</v>
      </c>
      <c r="G29" s="11">
        <v>27500</v>
      </c>
      <c r="H29" s="11">
        <v>0</v>
      </c>
      <c r="I29" s="11">
        <f t="shared" si="1"/>
        <v>27500</v>
      </c>
      <c r="J29" s="11">
        <v>0</v>
      </c>
      <c r="K29" s="11">
        <v>0</v>
      </c>
      <c r="L29" s="11">
        <v>0</v>
      </c>
      <c r="M29" s="11">
        <f t="shared" si="2"/>
        <v>0</v>
      </c>
      <c r="N29" s="11">
        <v>0</v>
      </c>
      <c r="O29" s="11">
        <v>0</v>
      </c>
      <c r="P29" s="11">
        <v>0</v>
      </c>
      <c r="Q29" s="11">
        <f t="shared" si="3"/>
        <v>0</v>
      </c>
      <c r="R29" s="11"/>
      <c r="S29" s="11"/>
      <c r="T29" s="11"/>
      <c r="U29" s="11"/>
      <c r="V29" s="11"/>
      <c r="W29" s="11"/>
      <c r="X29" s="11"/>
      <c r="Y29" s="11"/>
      <c r="Z29" s="11"/>
      <c r="AA29" s="16" t="s">
        <v>38</v>
      </c>
    </row>
    <row r="30" spans="1:27" s="6" customFormat="1" ht="12.75" x14ac:dyDescent="0.2">
      <c r="A30" s="32" t="s">
        <v>40</v>
      </c>
      <c r="B30" s="31">
        <v>0</v>
      </c>
      <c r="C30" s="31">
        <v>101683</v>
      </c>
      <c r="D30" s="31">
        <v>0</v>
      </c>
      <c r="E30" s="31">
        <f t="shared" si="0"/>
        <v>101683</v>
      </c>
      <c r="F30" s="31">
        <v>0</v>
      </c>
      <c r="G30" s="31">
        <v>101683</v>
      </c>
      <c r="H30" s="31">
        <v>0</v>
      </c>
      <c r="I30" s="31">
        <f t="shared" si="1"/>
        <v>101683</v>
      </c>
      <c r="J30" s="31">
        <v>0</v>
      </c>
      <c r="K30" s="31">
        <v>100000</v>
      </c>
      <c r="L30" s="31">
        <v>0</v>
      </c>
      <c r="M30" s="31">
        <f t="shared" si="2"/>
        <v>100000</v>
      </c>
      <c r="N30" s="31">
        <v>0</v>
      </c>
      <c r="O30" s="31">
        <v>0</v>
      </c>
      <c r="P30" s="31">
        <v>0</v>
      </c>
      <c r="Q30" s="31">
        <f t="shared" si="3"/>
        <v>0</v>
      </c>
      <c r="R30" s="31"/>
      <c r="S30" s="31"/>
      <c r="T30" s="31"/>
      <c r="U30" s="31"/>
      <c r="V30" s="31"/>
      <c r="W30" s="31"/>
      <c r="X30" s="31"/>
      <c r="Y30" s="31"/>
      <c r="Z30" s="31"/>
      <c r="AA30" s="33"/>
    </row>
    <row r="31" spans="1:27" s="6" customFormat="1" ht="12.75" x14ac:dyDescent="0.2">
      <c r="A31" s="32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3"/>
    </row>
    <row r="32" spans="1:27" s="6" customFormat="1" ht="15.75" x14ac:dyDescent="0.25">
      <c r="A32" s="20" t="s">
        <v>0</v>
      </c>
      <c r="B32" s="12">
        <f>SUM(B17:B30)</f>
        <v>260568</v>
      </c>
      <c r="C32" s="12">
        <f>SUM(C17:C30)</f>
        <v>4704964</v>
      </c>
      <c r="D32" s="12">
        <f>SUM(D17:D30)</f>
        <v>1702470</v>
      </c>
      <c r="E32" s="12">
        <f>SUM(E17:E30)</f>
        <v>6668002</v>
      </c>
      <c r="F32" s="12">
        <f>SUM(F17:F30)</f>
        <v>387</v>
      </c>
      <c r="G32" s="12">
        <f>SUM(G17:G30)</f>
        <v>5361810</v>
      </c>
      <c r="H32" s="12">
        <f>SUM(H17:H30)</f>
        <v>300637</v>
      </c>
      <c r="I32" s="12">
        <f>SUM(I17:I30)</f>
        <v>5662834</v>
      </c>
      <c r="J32" s="12">
        <f>SUM(J17:J30)</f>
        <v>28306</v>
      </c>
      <c r="K32" s="12">
        <f>SUM(K17:K30)</f>
        <v>1094619</v>
      </c>
      <c r="L32" s="12">
        <f>SUM(L17:L30)</f>
        <v>921732</v>
      </c>
      <c r="M32" s="12">
        <f>SUM(M17:M30)</f>
        <v>2044657</v>
      </c>
      <c r="N32" s="12">
        <f>SUM(N17:N30)</f>
        <v>18043</v>
      </c>
      <c r="O32" s="12">
        <f>SUM(O17:O30)</f>
        <v>1450159</v>
      </c>
      <c r="P32" s="12">
        <f>SUM(P17:P30)</f>
        <v>669868</v>
      </c>
      <c r="Q32" s="12">
        <f>SUM(Q17:Q30)</f>
        <v>2138070</v>
      </c>
      <c r="R32" s="12">
        <f>SUM(R24:R28)</f>
        <v>128720</v>
      </c>
      <c r="S32" s="12">
        <f>SUM(S24:S28)</f>
        <v>142182</v>
      </c>
      <c r="T32" s="12">
        <f>SUM(T24:T28)</f>
        <v>-54098</v>
      </c>
      <c r="U32" s="12">
        <f>SUM(U24:U28)</f>
        <v>97774</v>
      </c>
      <c r="V32" s="12">
        <f>SUM(V24:V28)</f>
        <v>85284</v>
      </c>
      <c r="W32" s="12">
        <f>SUM(W24:W28)</f>
        <v>-141942</v>
      </c>
      <c r="X32" s="12">
        <f>SUM(X24:X28)</f>
        <v>85011</v>
      </c>
      <c r="Y32" s="12">
        <f>SUM(Y24:Y28)</f>
        <v>129567</v>
      </c>
      <c r="Z32" s="12">
        <f>SUM(Z24:Z28)</f>
        <v>-110422</v>
      </c>
      <c r="AA32" s="16"/>
    </row>
    <row r="33" spans="1:27" s="6" customFormat="1" ht="12.75" x14ac:dyDescent="0.2">
      <c r="A33" s="28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9"/>
    </row>
    <row r="34" spans="1:27" s="6" customFormat="1" ht="47.25" x14ac:dyDescent="0.25">
      <c r="A34" s="21" t="s">
        <v>7</v>
      </c>
      <c r="B34" s="13">
        <f>B32+B14</f>
        <v>143018</v>
      </c>
      <c r="C34" s="13">
        <f>C32+C14</f>
        <v>12408369</v>
      </c>
      <c r="D34" s="13">
        <f>D32+D14</f>
        <v>2197775</v>
      </c>
      <c r="E34" s="35">
        <f>E32+E14</f>
        <v>14749162</v>
      </c>
      <c r="F34" s="13">
        <f>F32+F14</f>
        <v>175931</v>
      </c>
      <c r="G34" s="13">
        <f>G32+G14</f>
        <v>11626083</v>
      </c>
      <c r="H34" s="13">
        <f>H32+H14</f>
        <v>1224616</v>
      </c>
      <c r="I34" s="35">
        <f>I32+I14</f>
        <v>13026630</v>
      </c>
      <c r="J34" s="13">
        <f>J32+J14</f>
        <v>403053</v>
      </c>
      <c r="K34" s="13">
        <f>K32+K14</f>
        <v>15181576</v>
      </c>
      <c r="L34" s="13">
        <f>L32+L14</f>
        <v>1431915</v>
      </c>
      <c r="M34" s="35">
        <f>M32+M14</f>
        <v>17016544</v>
      </c>
      <c r="N34" s="13">
        <f>N32+N14</f>
        <v>588585</v>
      </c>
      <c r="O34" s="13">
        <f>O32+O14</f>
        <v>14249070</v>
      </c>
      <c r="P34" s="13">
        <f>P32+P14</f>
        <v>1481451</v>
      </c>
      <c r="Q34" s="35">
        <f>Q32+Q14</f>
        <v>16319106</v>
      </c>
      <c r="R34" s="13">
        <f>R32+R14</f>
        <v>7631628</v>
      </c>
      <c r="S34" s="13">
        <f>S32+S14</f>
        <v>1557827</v>
      </c>
      <c r="T34" s="35">
        <f>T32+T14</f>
        <v>8864455</v>
      </c>
      <c r="U34" s="13">
        <f>U32+U14</f>
        <v>1547308</v>
      </c>
      <c r="V34" s="13">
        <f>V32+V14</f>
        <v>1819052</v>
      </c>
      <c r="W34" s="35">
        <f>W32+W14</f>
        <v>3041360</v>
      </c>
      <c r="X34" s="13">
        <f>X32+X14</f>
        <v>3427547</v>
      </c>
      <c r="Y34" s="13">
        <f>Y32+Y14</f>
        <v>343196</v>
      </c>
      <c r="Z34" s="35">
        <f>Z32+Z14</f>
        <v>3445743</v>
      </c>
      <c r="AA34" s="17"/>
    </row>
    <row r="35" spans="1:27" s="6" customFormat="1" ht="12.75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7"/>
    </row>
    <row r="36" spans="1:27" s="6" customFormat="1" ht="12" x14ac:dyDescent="0.2">
      <c r="AA36" s="8"/>
    </row>
    <row r="37" spans="1:27" s="6" customFormat="1" ht="12" x14ac:dyDescent="0.2">
      <c r="AA37" s="8"/>
    </row>
    <row r="38" spans="1:27" s="6" customFormat="1" ht="17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s="6" customForma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s="6" customForma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s="6" customForma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s="6" customForma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s="6" customForma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s="6" customForma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s="6" customForma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s="6" customForma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s="6" customForma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s="6" customForma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s="6" customForma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s="6" customForma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s="6" customForma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6" spans="1:27" s="6" customForma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8" spans="1:27" s="6" customForma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s="6" customForma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s="6" customForma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s="6" customForma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</sheetData>
  <mergeCells count="1">
    <mergeCell ref="I5:N5"/>
  </mergeCells>
  <printOptions horizontalCentered="1"/>
  <pageMargins left="0.5" right="0.8125" top="0.25" bottom="0.5" header="0.3" footer="0.3"/>
  <pageSetup paperSize="5" scale="55" orientation="landscape" r:id="rId1"/>
  <headerFooter>
    <oddFooter>&amp;C&amp;"Arial,Bold Italic"&amp;K55274ECONFIDENTIAL&amp;R&amp;"Arial,Italic"&amp;8&amp;K4D5053Listing ID: AEI000
Prepared by: MK 3.12.2025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Recast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Rachael Rand</dc:creator>
  <cp:lastModifiedBy>Makayla Kalagias</cp:lastModifiedBy>
  <cp:lastPrinted>2025-03-12T15:57:13Z</cp:lastPrinted>
  <dcterms:created xsi:type="dcterms:W3CDTF">2011-01-04T22:44:45Z</dcterms:created>
  <dcterms:modified xsi:type="dcterms:W3CDTF">2025-03-12T16:11:13Z</dcterms:modified>
</cp:coreProperties>
</file>